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3.xml" ContentType="application/vnd.openxmlformats-officedocument.drawing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drawings/drawing4.xml" ContentType="application/vnd.openxmlformats-officedocument.drawing+xml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000_Projet Fraiseuse CN\Tableur Calculs\"/>
    </mc:Choice>
  </mc:AlternateContent>
  <bookViews>
    <workbookView xWindow="0" yWindow="0" windowWidth="20490" windowHeight="7755"/>
  </bookViews>
  <sheets>
    <sheet name="FRAISAGE" sheetId="1" r:id="rId1"/>
    <sheet name="TOURNAGE_FINITION" sheetId="4" r:id="rId2"/>
    <sheet name="TOURNAGE_EBAUCHE" sheetId="5" r:id="rId3"/>
    <sheet name="PERCAGE" sheetId="2" r:id="rId4"/>
    <sheet name="Feuil3" sheetId="3" r:id="rId5"/>
  </sheets>
  <calcPr calcId="152511"/>
</workbook>
</file>

<file path=xl/calcChain.xml><?xml version="1.0" encoding="utf-8"?>
<calcChain xmlns="http://schemas.openxmlformats.org/spreadsheetml/2006/main">
  <c r="B9" i="1" l="1"/>
  <c r="B10" i="1" s="1"/>
  <c r="B9" i="2"/>
  <c r="B10" i="2"/>
  <c r="B14" i="2"/>
  <c r="B15" i="2"/>
  <c r="B18" i="2"/>
  <c r="E18" i="2"/>
  <c r="B23" i="2"/>
  <c r="F24" i="2"/>
  <c r="B25" i="2"/>
  <c r="B9" i="5"/>
  <c r="B10" i="5"/>
  <c r="B11" i="5"/>
  <c r="B14" i="5"/>
  <c r="B18" i="5" s="1"/>
  <c r="E18" i="5" s="1"/>
  <c r="B15" i="5"/>
  <c r="B23" i="5"/>
  <c r="B9" i="4"/>
  <c r="B10" i="4"/>
  <c r="B14" i="4"/>
  <c r="B15" i="4"/>
  <c r="B19" i="4" s="1"/>
  <c r="E19" i="4" s="1"/>
  <c r="B16" i="4"/>
  <c r="B24" i="4"/>
  <c r="B14" i="1" l="1"/>
  <c r="B15" i="1" s="1"/>
  <c r="B18" i="1"/>
  <c r="E18" i="1" s="1"/>
  <c r="B25" i="1" l="1"/>
</calcChain>
</file>

<file path=xl/sharedStrings.xml><?xml version="1.0" encoding="utf-8"?>
<sst xmlns="http://schemas.openxmlformats.org/spreadsheetml/2006/main" count="147" uniqueCount="55">
  <si>
    <t>AIDE AU CALCUL DES CONDITIONS DE COUPE</t>
  </si>
  <si>
    <t xml:space="preserve">Matériau de l'outil : </t>
  </si>
  <si>
    <t>Vitesse de coupe préconisée : Vc =</t>
  </si>
  <si>
    <t>m/min</t>
  </si>
  <si>
    <t>mm</t>
  </si>
  <si>
    <t>Diamètre de l'outil : D =</t>
  </si>
  <si>
    <t xml:space="preserve">Matériau de la pièce : </t>
  </si>
  <si>
    <t>AU4G</t>
  </si>
  <si>
    <t>Fréquence de rotation de broche : N =</t>
  </si>
  <si>
    <t>tr/min</t>
  </si>
  <si>
    <t>dents</t>
  </si>
  <si>
    <t>Vitesse d'avance à programmer : Vf =</t>
  </si>
  <si>
    <t>mm/min</t>
  </si>
  <si>
    <t>Nombre de dent(s) de l'outil : Z =</t>
  </si>
  <si>
    <t>à programmer par :  M3 M41 G97 S</t>
  </si>
  <si>
    <t>à programmer par G94 F</t>
  </si>
  <si>
    <t>EN FRAISAGE</t>
  </si>
  <si>
    <t>Longueur d'usinage parcourue : Lu =</t>
  </si>
  <si>
    <t>min</t>
  </si>
  <si>
    <t>Vitesse d'avance par dent : Fz =</t>
  </si>
  <si>
    <t>Temps d'usinage : Tu =</t>
  </si>
  <si>
    <t xml:space="preserve"> = </t>
  </si>
  <si>
    <t>secondes</t>
  </si>
  <si>
    <t>ARS non revêtu</t>
  </si>
  <si>
    <t>en noir les valeurs à rentrer ; en bleu les valeurs calculées</t>
  </si>
  <si>
    <t>EN TOURNAGE</t>
  </si>
  <si>
    <t>Acier à 0,38% de carbone</t>
  </si>
  <si>
    <t>GC 4015</t>
  </si>
  <si>
    <t>Diamètre usiné : D =</t>
  </si>
  <si>
    <t>Vitesse d'avance par tour : f =</t>
  </si>
  <si>
    <t>Vitesse d'avance linéaire : Vf =</t>
  </si>
  <si>
    <t>à programmer par G95 F</t>
  </si>
  <si>
    <t>avec un point au lieu de la virgule</t>
  </si>
  <si>
    <t>Pression spécifique de coupe : Kc =</t>
  </si>
  <si>
    <t>Profondeur de passe : ap =</t>
  </si>
  <si>
    <t>N/mm2</t>
  </si>
  <si>
    <t>Puissance de coupe : Pc =</t>
  </si>
  <si>
    <t>W</t>
  </si>
  <si>
    <t>Rayon de bec de la plaquette : Re =</t>
  </si>
  <si>
    <t>Etat de surface : Rt =</t>
  </si>
  <si>
    <t>micron</t>
  </si>
  <si>
    <t>!! Cette valeur dépend de l'avance</t>
  </si>
  <si>
    <t>en vitesse de broche constante</t>
  </si>
  <si>
    <t>à programmer par :  M4 M41 G96 S</t>
  </si>
  <si>
    <t>en vitesse de coupe constante</t>
  </si>
  <si>
    <t>Rendement de la machine =</t>
  </si>
  <si>
    <t>N/mm²</t>
  </si>
  <si>
    <t>Profondeur de passe axiale : aa =</t>
  </si>
  <si>
    <t>Profondeur de passe radiale : ar =</t>
  </si>
  <si>
    <t>Puissance électrique consommée : Pc =</t>
  </si>
  <si>
    <t>EN PERCAGE</t>
  </si>
  <si>
    <t>Nonbre de dents : N=</t>
  </si>
  <si>
    <t xml:space="preserve">Prétrou (diamètre) : d = </t>
  </si>
  <si>
    <t>Dépend du matériau et de l'épaisseur de copeau : Hd =</t>
  </si>
  <si>
    <t xml:space="preserve">Force de coupe spécifique : Kc 0,4 =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</si>
</sst>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3" formatCode="0.0"/>
    <numFmt numFmtId="174" formatCode="0.000"/>
  </numFmts>
  <fonts count="6" x14ac:knownFonts="1">
    <font>
      <sz val="10"/>
      <name val="Arial"/>
    </font>
    <font>
      <b/>
      <sz val="14"/>
      <name val="Arial"/>
      <family val="2"/>
    </font>
    <font>
      <sz val="14"/>
      <name val="Arial"/>
      <family val="2"/>
    </font>
    <font>
      <sz val="14"/>
      <color indexed="9"/>
      <name val="Arial"/>
      <family val="2"/>
    </font>
    <font>
      <sz val="14"/>
      <color indexed="10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3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2" borderId="0" xfId="0" applyFont="1" applyFill="1" applyAlignment="1">
      <alignment horizontal="right"/>
    </xf>
    <xf numFmtId="0" fontId="3" fillId="2" borderId="0" xfId="0" applyFont="1" applyFill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3" fillId="2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2" fillId="0" borderId="1" xfId="0" applyFont="1" applyBorder="1"/>
    <xf numFmtId="0" fontId="4" fillId="0" borderId="0" xfId="0" applyFont="1"/>
    <xf numFmtId="2" fontId="3" fillId="2" borderId="0" xfId="0" applyNumberFormat="1" applyFont="1" applyFill="1"/>
    <xf numFmtId="1" fontId="3" fillId="2" borderId="0" xfId="0" applyNumberFormat="1" applyFont="1" applyFill="1" applyAlignment="1">
      <alignment horizontal="right"/>
    </xf>
    <xf numFmtId="174" fontId="3" fillId="2" borderId="0" xfId="0" applyNumberFormat="1" applyFont="1" applyFill="1" applyAlignment="1">
      <alignment horizontal="right"/>
    </xf>
    <xf numFmtId="173" fontId="2" fillId="0" borderId="0" xfId="0" applyNumberFormat="1" applyFont="1"/>
    <xf numFmtId="174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left"/>
    </xf>
    <xf numFmtId="1" fontId="3" fillId="2" borderId="0" xfId="0" applyNumberFormat="1" applyFont="1" applyFill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3" fillId="3" borderId="0" xfId="0" applyFont="1" applyFill="1"/>
    <xf numFmtId="1" fontId="3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</xdr:row>
          <xdr:rowOff>133350</xdr:rowOff>
        </xdr:from>
        <xdr:to>
          <xdr:col>5</xdr:col>
          <xdr:colOff>457200</xdr:colOff>
          <xdr:row>8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11</xdr:row>
          <xdr:rowOff>190500</xdr:rowOff>
        </xdr:from>
        <xdr:to>
          <xdr:col>5</xdr:col>
          <xdr:colOff>546100</xdr:colOff>
          <xdr:row>13</xdr:row>
          <xdr:rowOff>209550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</xdr:row>
          <xdr:rowOff>133350</xdr:rowOff>
        </xdr:from>
        <xdr:to>
          <xdr:col>5</xdr:col>
          <xdr:colOff>457200</xdr:colOff>
          <xdr:row>8</xdr:row>
          <xdr:rowOff>200025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12</xdr:row>
          <xdr:rowOff>161925</xdr:rowOff>
        </xdr:from>
        <xdr:to>
          <xdr:col>7</xdr:col>
          <xdr:colOff>733425</xdr:colOff>
          <xdr:row>14</xdr:row>
          <xdr:rowOff>200025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</xdr:row>
          <xdr:rowOff>133350</xdr:rowOff>
        </xdr:from>
        <xdr:to>
          <xdr:col>5</xdr:col>
          <xdr:colOff>457200</xdr:colOff>
          <xdr:row>8</xdr:row>
          <xdr:rowOff>200025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66675</xdr:colOff>
          <xdr:row>12</xdr:row>
          <xdr:rowOff>0</xdr:rowOff>
        </xdr:from>
        <xdr:to>
          <xdr:col>7</xdr:col>
          <xdr:colOff>733425</xdr:colOff>
          <xdr:row>14</xdr:row>
          <xdr:rowOff>28575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5</xdr:row>
          <xdr:rowOff>133350</xdr:rowOff>
        </xdr:from>
        <xdr:to>
          <xdr:col>5</xdr:col>
          <xdr:colOff>142875</xdr:colOff>
          <xdr:row>8</xdr:row>
          <xdr:rowOff>200025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11</xdr:row>
          <xdr:rowOff>190500</xdr:rowOff>
        </xdr:from>
        <xdr:to>
          <xdr:col>5</xdr:col>
          <xdr:colOff>104775</xdr:colOff>
          <xdr:row>13</xdr:row>
          <xdr:rowOff>219075</xdr:rowOff>
        </xdr:to>
        <xdr:sp macro="" textlink="">
          <xdr:nvSpPr>
            <xdr:cNvPr id="4098" name="Object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3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oleObject" Target="../embeddings/oleObject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7" Type="http://schemas.openxmlformats.org/officeDocument/2006/relationships/image" Target="../media/image2.emf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oleObject" Target="../embeddings/oleObject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5"/>
  <sheetViews>
    <sheetView tabSelected="1" topLeftCell="A3" zoomScale="75" workbookViewId="0">
      <selection activeCell="J27" sqref="J27"/>
    </sheetView>
  </sheetViews>
  <sheetFormatPr baseColWidth="10" defaultRowHeight="18" x14ac:dyDescent="0.25"/>
  <cols>
    <col min="1" max="1" width="48.140625" style="4" bestFit="1" customWidth="1"/>
    <col min="2" max="16384" width="11.42578125" style="3"/>
  </cols>
  <sheetData>
    <row r="1" spans="1:12" x14ac:dyDescent="0.2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B2" s="1" t="s">
        <v>16</v>
      </c>
    </row>
    <row r="3" spans="1:12" x14ac:dyDescent="0.25">
      <c r="A3" s="10" t="s">
        <v>24</v>
      </c>
      <c r="B3" s="1"/>
    </row>
    <row r="4" spans="1:12" x14ac:dyDescent="0.25">
      <c r="A4" s="4" t="s">
        <v>6</v>
      </c>
      <c r="B4" s="3" t="s">
        <v>7</v>
      </c>
    </row>
    <row r="5" spans="1:12" x14ac:dyDescent="0.25">
      <c r="A5" s="4" t="s">
        <v>1</v>
      </c>
      <c r="B5" s="3" t="s">
        <v>23</v>
      </c>
    </row>
    <row r="6" spans="1:12" ht="18.75" thickBot="1" x14ac:dyDescent="0.3"/>
    <row r="7" spans="1:12" ht="18.75" thickBot="1" x14ac:dyDescent="0.3">
      <c r="A7" s="4" t="s">
        <v>2</v>
      </c>
      <c r="B7" s="11">
        <v>35</v>
      </c>
      <c r="C7" s="3" t="s">
        <v>3</v>
      </c>
    </row>
    <row r="8" spans="1:12" ht="18.75" thickBot="1" x14ac:dyDescent="0.3">
      <c r="A8" s="4" t="s">
        <v>5</v>
      </c>
      <c r="B8" s="11">
        <v>5</v>
      </c>
      <c r="C8" s="3" t="s">
        <v>4</v>
      </c>
    </row>
    <row r="9" spans="1:12" x14ac:dyDescent="0.25">
      <c r="A9" s="5" t="s">
        <v>8</v>
      </c>
      <c r="B9" s="6">
        <f>TRUNC(1000*B7/PI()/B8)</f>
        <v>2228</v>
      </c>
      <c r="C9" s="6" t="s">
        <v>9</v>
      </c>
    </row>
    <row r="10" spans="1:12" x14ac:dyDescent="0.25">
      <c r="A10" s="7" t="s">
        <v>14</v>
      </c>
      <c r="B10" s="8">
        <f>B9</f>
        <v>2228</v>
      </c>
    </row>
    <row r="11" spans="1:12" ht="18.75" thickBot="1" x14ac:dyDescent="0.3">
      <c r="A11" s="3"/>
    </row>
    <row r="12" spans="1:12" ht="18.75" thickBot="1" x14ac:dyDescent="0.3">
      <c r="A12" s="4" t="s">
        <v>19</v>
      </c>
      <c r="B12" s="11">
        <v>0.125</v>
      </c>
      <c r="C12" s="3" t="s">
        <v>4</v>
      </c>
    </row>
    <row r="13" spans="1:12" ht="18.75" thickBot="1" x14ac:dyDescent="0.3">
      <c r="A13" s="4" t="s">
        <v>13</v>
      </c>
      <c r="B13" s="11">
        <v>2</v>
      </c>
      <c r="C13" s="3" t="s">
        <v>10</v>
      </c>
    </row>
    <row r="14" spans="1:12" x14ac:dyDescent="0.25">
      <c r="A14" s="5" t="s">
        <v>11</v>
      </c>
      <c r="B14" s="6">
        <f>TRUNC(B12*B13*B9)</f>
        <v>557</v>
      </c>
      <c r="C14" s="6" t="s">
        <v>12</v>
      </c>
    </row>
    <row r="15" spans="1:12" x14ac:dyDescent="0.25">
      <c r="A15" s="7" t="s">
        <v>15</v>
      </c>
      <c r="B15" s="8">
        <f>B14</f>
        <v>557</v>
      </c>
    </row>
    <row r="16" spans="1:12" ht="18.75" thickBot="1" x14ac:dyDescent="0.3"/>
    <row r="17" spans="1:6" ht="18.75" thickBot="1" x14ac:dyDescent="0.3">
      <c r="A17" s="4" t="s">
        <v>17</v>
      </c>
      <c r="B17" s="11">
        <v>100</v>
      </c>
      <c r="C17" s="3" t="s">
        <v>4</v>
      </c>
    </row>
    <row r="18" spans="1:6" x14ac:dyDescent="0.25">
      <c r="A18" s="5" t="s">
        <v>20</v>
      </c>
      <c r="B18" s="15">
        <f>B17/B14</f>
        <v>0.17953321364452424</v>
      </c>
      <c r="C18" s="9" t="s">
        <v>18</v>
      </c>
      <c r="D18" s="3" t="s">
        <v>21</v>
      </c>
      <c r="E18" s="16">
        <f>B18*60</f>
        <v>10.771992818671453</v>
      </c>
      <c r="F18" s="3" t="s">
        <v>22</v>
      </c>
    </row>
    <row r="20" spans="1:6" ht="18.75" thickBot="1" x14ac:dyDescent="0.3"/>
    <row r="21" spans="1:6" ht="18.75" thickBot="1" x14ac:dyDescent="0.3">
      <c r="A21" s="4" t="s">
        <v>47</v>
      </c>
      <c r="B21" s="11">
        <v>1</v>
      </c>
      <c r="C21" s="3" t="s">
        <v>4</v>
      </c>
    </row>
    <row r="22" spans="1:6" ht="18.75" thickBot="1" x14ac:dyDescent="0.3">
      <c r="A22" s="4" t="s">
        <v>48</v>
      </c>
      <c r="B22" s="11">
        <v>200</v>
      </c>
      <c r="C22" s="3" t="s">
        <v>4</v>
      </c>
    </row>
    <row r="23" spans="1:6" ht="18.75" thickBot="1" x14ac:dyDescent="0.3">
      <c r="A23" s="4" t="s">
        <v>33</v>
      </c>
      <c r="B23" s="11">
        <v>950</v>
      </c>
      <c r="C23" s="3" t="s">
        <v>46</v>
      </c>
    </row>
    <row r="24" spans="1:6" ht="18.75" thickBot="1" x14ac:dyDescent="0.3">
      <c r="A24" s="4" t="s">
        <v>45</v>
      </c>
      <c r="B24" s="11">
        <v>0.75</v>
      </c>
    </row>
    <row r="25" spans="1:6" x14ac:dyDescent="0.25">
      <c r="A25" s="5" t="s">
        <v>49</v>
      </c>
      <c r="B25" s="6">
        <f>TRUNC(B14*B21*B22*B23/(60*B24*1000))</f>
        <v>2351</v>
      </c>
      <c r="C25" s="6" t="s">
        <v>37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>
              <from>
                <xdr:col>3</xdr:col>
                <xdr:colOff>57150</xdr:colOff>
                <xdr:row>5</xdr:row>
                <xdr:rowOff>133350</xdr:rowOff>
              </from>
              <to>
                <xdr:col>5</xdr:col>
                <xdr:colOff>457200</xdr:colOff>
                <xdr:row>8</xdr:row>
                <xdr:rowOff>200025</xdr:rowOff>
              </to>
            </anchor>
          </objectPr>
        </oleObject>
      </mc:Choice>
      <mc:Fallback>
        <oleObject progId="Equation.3" shapeId="1025" r:id="rId4"/>
      </mc:Fallback>
    </mc:AlternateContent>
    <mc:AlternateContent xmlns:mc="http://schemas.openxmlformats.org/markup-compatibility/2006">
      <mc:Choice Requires="x14">
        <oleObject progId="Equation.3" shapeId="1027" r:id="rId6">
          <objectPr defaultSize="0" autoPict="0" r:id="rId7">
            <anchor moveWithCells="1">
              <from>
                <xdr:col>3</xdr:col>
                <xdr:colOff>38100</xdr:colOff>
                <xdr:row>11</xdr:row>
                <xdr:rowOff>190500</xdr:rowOff>
              </from>
              <to>
                <xdr:col>5</xdr:col>
                <xdr:colOff>542925</xdr:colOff>
                <xdr:row>13</xdr:row>
                <xdr:rowOff>209550</xdr:rowOff>
              </to>
            </anchor>
          </objectPr>
        </oleObject>
      </mc:Choice>
      <mc:Fallback>
        <oleObject progId="Equation.3" shapeId="1027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4"/>
  <sheetViews>
    <sheetView zoomScale="75" workbookViewId="0">
      <selection activeCell="B24" sqref="B24"/>
    </sheetView>
  </sheetViews>
  <sheetFormatPr baseColWidth="10" defaultRowHeight="18" x14ac:dyDescent="0.25"/>
  <cols>
    <col min="1" max="1" width="48.140625" style="4" bestFit="1" customWidth="1"/>
    <col min="2" max="16384" width="11.42578125" style="3"/>
  </cols>
  <sheetData>
    <row r="1" spans="1:12" x14ac:dyDescent="0.2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B2" s="1" t="s">
        <v>25</v>
      </c>
    </row>
    <row r="3" spans="1:12" x14ac:dyDescent="0.25">
      <c r="A3" s="10" t="s">
        <v>24</v>
      </c>
      <c r="B3" s="1"/>
    </row>
    <row r="4" spans="1:12" x14ac:dyDescent="0.25">
      <c r="A4" s="4" t="s">
        <v>6</v>
      </c>
      <c r="B4" s="3" t="s">
        <v>26</v>
      </c>
    </row>
    <row r="5" spans="1:12" x14ac:dyDescent="0.25">
      <c r="A5" s="4" t="s">
        <v>1</v>
      </c>
      <c r="B5" s="3" t="s">
        <v>27</v>
      </c>
    </row>
    <row r="6" spans="1:12" ht="18.75" thickBot="1" x14ac:dyDescent="0.3"/>
    <row r="7" spans="1:12" ht="18.75" thickBot="1" x14ac:dyDescent="0.3">
      <c r="A7" s="4" t="s">
        <v>2</v>
      </c>
      <c r="B7" s="11">
        <v>250</v>
      </c>
      <c r="C7" s="3" t="s">
        <v>3</v>
      </c>
    </row>
    <row r="8" spans="1:12" ht="18.75" thickBot="1" x14ac:dyDescent="0.3">
      <c r="A8" s="4" t="s">
        <v>28</v>
      </c>
      <c r="B8" s="11">
        <v>40</v>
      </c>
      <c r="C8" s="3" t="s">
        <v>4</v>
      </c>
    </row>
    <row r="9" spans="1:12" x14ac:dyDescent="0.25">
      <c r="A9" s="5" t="s">
        <v>8</v>
      </c>
      <c r="B9" s="6">
        <f>TRUNC(1000*B7/PI()/B8)</f>
        <v>1989</v>
      </c>
      <c r="C9" s="6" t="s">
        <v>9</v>
      </c>
    </row>
    <row r="10" spans="1:12" x14ac:dyDescent="0.25">
      <c r="A10" s="7" t="s">
        <v>14</v>
      </c>
      <c r="B10" s="8">
        <f>B9</f>
        <v>1989</v>
      </c>
    </row>
    <row r="11" spans="1:12" ht="18.75" thickBot="1" x14ac:dyDescent="0.3">
      <c r="A11" s="3"/>
    </row>
    <row r="12" spans="1:12" ht="18.75" thickBot="1" x14ac:dyDescent="0.3">
      <c r="A12" s="4" t="s">
        <v>38</v>
      </c>
      <c r="B12" s="11">
        <v>0.8</v>
      </c>
      <c r="C12" s="3" t="s">
        <v>4</v>
      </c>
    </row>
    <row r="13" spans="1:12" ht="18.75" thickBot="1" x14ac:dyDescent="0.3">
      <c r="A13" s="4" t="s">
        <v>39</v>
      </c>
      <c r="B13" s="11">
        <v>6</v>
      </c>
      <c r="C13" s="3" t="s">
        <v>40</v>
      </c>
    </row>
    <row r="14" spans="1:12" x14ac:dyDescent="0.25">
      <c r="A14" s="5" t="s">
        <v>29</v>
      </c>
      <c r="B14" s="13">
        <f>SQRT(8*B13*B12/1000)</f>
        <v>0.19595917942265426</v>
      </c>
      <c r="C14" s="6" t="s">
        <v>4</v>
      </c>
    </row>
    <row r="15" spans="1:12" x14ac:dyDescent="0.25">
      <c r="A15" s="15" t="s">
        <v>30</v>
      </c>
      <c r="B15" s="19">
        <f>TRUNC(B14*B9)</f>
        <v>389</v>
      </c>
      <c r="C15" s="6" t="s">
        <v>12</v>
      </c>
    </row>
    <row r="16" spans="1:12" x14ac:dyDescent="0.25">
      <c r="A16" s="17" t="s">
        <v>31</v>
      </c>
      <c r="B16" s="18">
        <f>B14</f>
        <v>0.19595917942265426</v>
      </c>
      <c r="C16" s="12" t="s">
        <v>32</v>
      </c>
    </row>
    <row r="17" spans="1:6" ht="18.75" thickBot="1" x14ac:dyDescent="0.3"/>
    <row r="18" spans="1:6" ht="18.75" thickBot="1" x14ac:dyDescent="0.3">
      <c r="A18" s="4" t="s">
        <v>17</v>
      </c>
      <c r="B18" s="11">
        <v>100</v>
      </c>
      <c r="C18" s="3" t="s">
        <v>4</v>
      </c>
    </row>
    <row r="19" spans="1:6" x14ac:dyDescent="0.25">
      <c r="A19" s="5" t="s">
        <v>20</v>
      </c>
      <c r="B19" s="15">
        <f>B18/B15</f>
        <v>0.25706940874035988</v>
      </c>
      <c r="C19" s="9" t="s">
        <v>18</v>
      </c>
      <c r="D19" s="3" t="s">
        <v>21</v>
      </c>
      <c r="E19" s="16">
        <f>B19*60</f>
        <v>15.424164524421593</v>
      </c>
      <c r="F19" s="3" t="s">
        <v>22</v>
      </c>
    </row>
    <row r="21" spans="1:6" ht="18.75" thickBot="1" x14ac:dyDescent="0.3"/>
    <row r="22" spans="1:6" ht="18.75" thickBot="1" x14ac:dyDescent="0.3">
      <c r="A22" s="4" t="s">
        <v>34</v>
      </c>
      <c r="B22" s="11">
        <v>4</v>
      </c>
      <c r="C22" s="3" t="s">
        <v>4</v>
      </c>
    </row>
    <row r="23" spans="1:6" ht="18.75" thickBot="1" x14ac:dyDescent="0.3">
      <c r="A23" s="4" t="s">
        <v>33</v>
      </c>
      <c r="B23" s="11">
        <v>2100</v>
      </c>
      <c r="C23" s="3" t="s">
        <v>35</v>
      </c>
      <c r="D23" s="3" t="s">
        <v>41</v>
      </c>
    </row>
    <row r="24" spans="1:6" x14ac:dyDescent="0.25">
      <c r="A24" s="5" t="s">
        <v>36</v>
      </c>
      <c r="B24" s="14">
        <f>B23*B22*B14*B7/60</f>
        <v>6858.5712797928991</v>
      </c>
      <c r="C24" s="9" t="s">
        <v>37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2049" r:id="rId4">
          <objectPr defaultSize="0" autoPict="0" r:id="rId5">
            <anchor moveWithCells="1">
              <from>
                <xdr:col>3</xdr:col>
                <xdr:colOff>57150</xdr:colOff>
                <xdr:row>5</xdr:row>
                <xdr:rowOff>133350</xdr:rowOff>
              </from>
              <to>
                <xdr:col>5</xdr:col>
                <xdr:colOff>457200</xdr:colOff>
                <xdr:row>8</xdr:row>
                <xdr:rowOff>200025</xdr:rowOff>
              </to>
            </anchor>
          </objectPr>
        </oleObject>
      </mc:Choice>
      <mc:Fallback>
        <oleObject progId="Equation.3" shapeId="2049" r:id="rId4"/>
      </mc:Fallback>
    </mc:AlternateContent>
    <mc:AlternateContent xmlns:mc="http://schemas.openxmlformats.org/markup-compatibility/2006">
      <mc:Choice Requires="x14">
        <oleObject progId="Equation.3" shapeId="2050" r:id="rId6">
          <objectPr defaultSize="0" autoPict="0" r:id="rId7">
            <anchor moveWithCells="1">
              <from>
                <xdr:col>6</xdr:col>
                <xdr:colOff>66675</xdr:colOff>
                <xdr:row>12</xdr:row>
                <xdr:rowOff>161925</xdr:rowOff>
              </from>
              <to>
                <xdr:col>7</xdr:col>
                <xdr:colOff>733425</xdr:colOff>
                <xdr:row>14</xdr:row>
                <xdr:rowOff>200025</xdr:rowOff>
              </to>
            </anchor>
          </objectPr>
        </oleObject>
      </mc:Choice>
      <mc:Fallback>
        <oleObject progId="Equation.3" shapeId="2050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3"/>
  <sheetViews>
    <sheetView zoomScale="75" workbookViewId="0">
      <selection activeCell="B1" sqref="B1"/>
    </sheetView>
  </sheetViews>
  <sheetFormatPr baseColWidth="10" defaultRowHeight="18" x14ac:dyDescent="0.25"/>
  <cols>
    <col min="1" max="1" width="48.140625" style="4" bestFit="1" customWidth="1"/>
    <col min="2" max="16384" width="11.42578125" style="3"/>
  </cols>
  <sheetData>
    <row r="1" spans="1:12" x14ac:dyDescent="0.25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B2" s="1" t="s">
        <v>25</v>
      </c>
    </row>
    <row r="3" spans="1:12" x14ac:dyDescent="0.25">
      <c r="A3" s="10" t="s">
        <v>24</v>
      </c>
      <c r="B3" s="1"/>
    </row>
    <row r="4" spans="1:12" x14ac:dyDescent="0.25">
      <c r="A4" s="4" t="s">
        <v>6</v>
      </c>
      <c r="B4" s="3" t="s">
        <v>26</v>
      </c>
    </row>
    <row r="5" spans="1:12" x14ac:dyDescent="0.25">
      <c r="A5" s="4" t="s">
        <v>1</v>
      </c>
      <c r="B5" s="3" t="s">
        <v>27</v>
      </c>
    </row>
    <row r="6" spans="1:12" ht="18.75" thickBot="1" x14ac:dyDescent="0.3"/>
    <row r="7" spans="1:12" ht="18.75" thickBot="1" x14ac:dyDescent="0.3">
      <c r="A7" s="4" t="s">
        <v>2</v>
      </c>
      <c r="B7" s="11">
        <v>250</v>
      </c>
      <c r="C7" s="3" t="s">
        <v>3</v>
      </c>
    </row>
    <row r="8" spans="1:12" ht="18.75" thickBot="1" x14ac:dyDescent="0.3">
      <c r="A8" s="4" t="s">
        <v>28</v>
      </c>
      <c r="B8" s="11">
        <v>40</v>
      </c>
      <c r="C8" s="3" t="s">
        <v>4</v>
      </c>
    </row>
    <row r="9" spans="1:12" x14ac:dyDescent="0.25">
      <c r="A9" s="5" t="s">
        <v>8</v>
      </c>
      <c r="B9" s="6">
        <f>TRUNC(1000*B7/PI()/B8)</f>
        <v>1989</v>
      </c>
      <c r="C9" s="6" t="s">
        <v>9</v>
      </c>
    </row>
    <row r="10" spans="1:12" s="12" customFormat="1" x14ac:dyDescent="0.25">
      <c r="A10" s="7" t="s">
        <v>14</v>
      </c>
      <c r="B10" s="8">
        <f>B9</f>
        <v>1989</v>
      </c>
      <c r="D10" s="12" t="s">
        <v>42</v>
      </c>
    </row>
    <row r="11" spans="1:12" s="12" customFormat="1" x14ac:dyDescent="0.25">
      <c r="A11" s="7" t="s">
        <v>43</v>
      </c>
      <c r="B11" s="8">
        <f>B7</f>
        <v>250</v>
      </c>
      <c r="D11" s="12" t="s">
        <v>44</v>
      </c>
    </row>
    <row r="12" spans="1:12" ht="18.75" thickBot="1" x14ac:dyDescent="0.3">
      <c r="A12" s="3"/>
    </row>
    <row r="13" spans="1:12" ht="18.75" thickBot="1" x14ac:dyDescent="0.3">
      <c r="A13" s="4" t="s">
        <v>29</v>
      </c>
      <c r="B13" s="11">
        <v>0.4</v>
      </c>
      <c r="C13" s="3" t="s">
        <v>4</v>
      </c>
    </row>
    <row r="14" spans="1:12" x14ac:dyDescent="0.25">
      <c r="A14" s="15" t="s">
        <v>30</v>
      </c>
      <c r="B14" s="19">
        <f>TRUNC(B13*B9)</f>
        <v>795</v>
      </c>
      <c r="C14" s="6" t="s">
        <v>12</v>
      </c>
    </row>
    <row r="15" spans="1:12" x14ac:dyDescent="0.25">
      <c r="A15" s="17" t="s">
        <v>31</v>
      </c>
      <c r="B15" s="18">
        <f>B13</f>
        <v>0.4</v>
      </c>
      <c r="C15" s="12" t="s">
        <v>32</v>
      </c>
    </row>
    <row r="16" spans="1:12" ht="18.75" thickBot="1" x14ac:dyDescent="0.3"/>
    <row r="17" spans="1:6" ht="18.75" thickBot="1" x14ac:dyDescent="0.3">
      <c r="A17" s="4" t="s">
        <v>17</v>
      </c>
      <c r="B17" s="11">
        <v>100</v>
      </c>
      <c r="C17" s="3" t="s">
        <v>4</v>
      </c>
    </row>
    <row r="18" spans="1:6" x14ac:dyDescent="0.25">
      <c r="A18" s="5" t="s">
        <v>20</v>
      </c>
      <c r="B18" s="15">
        <f>B17/B14</f>
        <v>0.12578616352201258</v>
      </c>
      <c r="C18" s="9" t="s">
        <v>18</v>
      </c>
      <c r="D18" s="3" t="s">
        <v>21</v>
      </c>
      <c r="E18" s="16">
        <f>B18*60</f>
        <v>7.5471698113207548</v>
      </c>
      <c r="F18" s="3" t="s">
        <v>22</v>
      </c>
    </row>
    <row r="20" spans="1:6" ht="18.75" thickBot="1" x14ac:dyDescent="0.3"/>
    <row r="21" spans="1:6" ht="18.75" thickBot="1" x14ac:dyDescent="0.3">
      <c r="A21" s="4" t="s">
        <v>34</v>
      </c>
      <c r="B21" s="11">
        <v>4</v>
      </c>
      <c r="C21" s="3" t="s">
        <v>4</v>
      </c>
    </row>
    <row r="22" spans="1:6" ht="18.75" thickBot="1" x14ac:dyDescent="0.3">
      <c r="A22" s="4" t="s">
        <v>33</v>
      </c>
      <c r="B22" s="11">
        <v>2100</v>
      </c>
      <c r="C22" s="3" t="s">
        <v>35</v>
      </c>
      <c r="D22" s="3" t="s">
        <v>41</v>
      </c>
    </row>
    <row r="23" spans="1:6" x14ac:dyDescent="0.25">
      <c r="A23" s="5" t="s">
        <v>36</v>
      </c>
      <c r="B23" s="14">
        <f>B22*B21*B13*B7/60</f>
        <v>14000</v>
      </c>
      <c r="C23" s="9" t="s">
        <v>37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3073" r:id="rId4">
          <objectPr defaultSize="0" autoPict="0" r:id="rId5">
            <anchor moveWithCells="1">
              <from>
                <xdr:col>3</xdr:col>
                <xdr:colOff>57150</xdr:colOff>
                <xdr:row>5</xdr:row>
                <xdr:rowOff>133350</xdr:rowOff>
              </from>
              <to>
                <xdr:col>5</xdr:col>
                <xdr:colOff>457200</xdr:colOff>
                <xdr:row>8</xdr:row>
                <xdr:rowOff>200025</xdr:rowOff>
              </to>
            </anchor>
          </objectPr>
        </oleObject>
      </mc:Choice>
      <mc:Fallback>
        <oleObject progId="Equation.3" shapeId="3073" r:id="rId4"/>
      </mc:Fallback>
    </mc:AlternateContent>
    <mc:AlternateContent xmlns:mc="http://schemas.openxmlformats.org/markup-compatibility/2006">
      <mc:Choice Requires="x14">
        <oleObject progId="Equation.3" shapeId="3074" r:id="rId6">
          <objectPr defaultSize="0" autoPict="0" r:id="rId7">
            <anchor moveWithCells="1">
              <from>
                <xdr:col>6</xdr:col>
                <xdr:colOff>66675</xdr:colOff>
                <xdr:row>12</xdr:row>
                <xdr:rowOff>0</xdr:rowOff>
              </from>
              <to>
                <xdr:col>7</xdr:col>
                <xdr:colOff>733425</xdr:colOff>
                <xdr:row>14</xdr:row>
                <xdr:rowOff>28575</xdr:rowOff>
              </to>
            </anchor>
          </objectPr>
        </oleObject>
      </mc:Choice>
      <mc:Fallback>
        <oleObject progId="Equation.3" shapeId="3074" r:id="rId6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6"/>
  <sheetViews>
    <sheetView zoomScale="75" workbookViewId="0">
      <selection activeCell="B9" sqref="B9"/>
    </sheetView>
  </sheetViews>
  <sheetFormatPr baseColWidth="10" defaultRowHeight="12.75" x14ac:dyDescent="0.2"/>
  <cols>
    <col min="1" max="1" width="51.28515625" customWidth="1"/>
    <col min="4" max="4" width="16.140625" customWidth="1"/>
    <col min="8" max="8" width="16.28515625" customWidth="1"/>
  </cols>
  <sheetData>
    <row r="1" spans="1:7" ht="18" x14ac:dyDescent="0.25">
      <c r="B1" s="1" t="s">
        <v>0</v>
      </c>
    </row>
    <row r="2" spans="1:7" ht="18" x14ac:dyDescent="0.25">
      <c r="A2" s="4"/>
      <c r="B2" s="1" t="s">
        <v>50</v>
      </c>
      <c r="C2" s="3"/>
      <c r="D2" s="3"/>
      <c r="E2" s="3"/>
      <c r="F2" s="3"/>
      <c r="G2" s="3"/>
    </row>
    <row r="3" spans="1:7" ht="18" x14ac:dyDescent="0.25">
      <c r="A3" s="10" t="s">
        <v>24</v>
      </c>
      <c r="B3" s="1"/>
      <c r="C3" s="3"/>
      <c r="D3" s="3"/>
      <c r="E3" s="3"/>
      <c r="F3" s="3"/>
      <c r="G3" s="3"/>
    </row>
    <row r="4" spans="1:7" ht="18" x14ac:dyDescent="0.25">
      <c r="A4" s="4" t="s">
        <v>6</v>
      </c>
      <c r="B4" s="3" t="s">
        <v>7</v>
      </c>
      <c r="C4" s="3"/>
      <c r="D4" s="3"/>
      <c r="E4" s="3"/>
      <c r="F4" s="3"/>
      <c r="G4" s="3"/>
    </row>
    <row r="5" spans="1:7" ht="18" x14ac:dyDescent="0.25">
      <c r="A5" s="4" t="s">
        <v>1</v>
      </c>
      <c r="B5" s="3" t="s">
        <v>23</v>
      </c>
      <c r="C5" s="3"/>
      <c r="D5" s="3"/>
      <c r="E5" s="3"/>
      <c r="F5" s="3"/>
      <c r="G5" s="3"/>
    </row>
    <row r="6" spans="1:7" ht="18.75" thickBot="1" x14ac:dyDescent="0.3">
      <c r="A6" s="4"/>
      <c r="B6" s="3"/>
      <c r="C6" s="3"/>
      <c r="D6" s="3"/>
      <c r="E6" s="3"/>
      <c r="F6" s="3"/>
      <c r="G6" s="3"/>
    </row>
    <row r="7" spans="1:7" ht="18.75" thickBot="1" x14ac:dyDescent="0.3">
      <c r="A7" s="4" t="s">
        <v>2</v>
      </c>
      <c r="B7" s="11">
        <v>100</v>
      </c>
      <c r="C7" s="3" t="s">
        <v>3</v>
      </c>
      <c r="D7" s="3"/>
      <c r="E7" s="3"/>
      <c r="F7" s="3"/>
      <c r="G7" s="3"/>
    </row>
    <row r="8" spans="1:7" ht="18.75" thickBot="1" x14ac:dyDescent="0.3">
      <c r="A8" s="4" t="s">
        <v>5</v>
      </c>
      <c r="B8" s="11">
        <v>20</v>
      </c>
      <c r="C8" s="3" t="s">
        <v>4</v>
      </c>
      <c r="D8" s="3"/>
      <c r="E8" s="3"/>
      <c r="F8" s="3"/>
      <c r="G8" s="3"/>
    </row>
    <row r="9" spans="1:7" ht="18" x14ac:dyDescent="0.25">
      <c r="A9" s="5" t="s">
        <v>8</v>
      </c>
      <c r="B9" s="6">
        <f>TRUNC(1000*B7/PI()/B8)</f>
        <v>1591</v>
      </c>
      <c r="C9" s="6" t="s">
        <v>9</v>
      </c>
      <c r="D9" s="3"/>
      <c r="E9" s="3"/>
      <c r="F9" s="3"/>
      <c r="G9" s="3"/>
    </row>
    <row r="10" spans="1:7" ht="18" x14ac:dyDescent="0.25">
      <c r="A10" s="7" t="s">
        <v>14</v>
      </c>
      <c r="B10" s="8">
        <f>B9</f>
        <v>1591</v>
      </c>
      <c r="C10" s="3"/>
      <c r="D10" s="3"/>
      <c r="E10" s="3"/>
      <c r="F10" s="3"/>
      <c r="G10" s="3"/>
    </row>
    <row r="11" spans="1:7" ht="18.75" thickBot="1" x14ac:dyDescent="0.3">
      <c r="A11" s="3"/>
      <c r="B11" s="3"/>
      <c r="C11" s="3"/>
      <c r="D11" s="3"/>
      <c r="E11" s="3"/>
      <c r="F11" s="3"/>
      <c r="G11" s="3"/>
    </row>
    <row r="12" spans="1:7" ht="18.75" thickBot="1" x14ac:dyDescent="0.3">
      <c r="A12" s="4" t="s">
        <v>19</v>
      </c>
      <c r="B12" s="11">
        <v>0.1</v>
      </c>
      <c r="C12" s="3" t="s">
        <v>4</v>
      </c>
      <c r="D12" s="3"/>
      <c r="E12" s="3"/>
      <c r="F12" s="3"/>
      <c r="G12" s="3"/>
    </row>
    <row r="13" spans="1:7" ht="18.75" thickBot="1" x14ac:dyDescent="0.3">
      <c r="A13" s="4" t="s">
        <v>51</v>
      </c>
      <c r="B13" s="11">
        <v>2</v>
      </c>
      <c r="C13" s="3" t="s">
        <v>10</v>
      </c>
      <c r="D13" s="3"/>
      <c r="E13" s="3"/>
      <c r="F13" s="3"/>
      <c r="G13" s="3"/>
    </row>
    <row r="14" spans="1:7" ht="18" x14ac:dyDescent="0.25">
      <c r="A14" s="5" t="s">
        <v>11</v>
      </c>
      <c r="B14" s="6">
        <f>TRUNC(B12*B13*B9)</f>
        <v>318</v>
      </c>
      <c r="C14" s="6" t="s">
        <v>12</v>
      </c>
      <c r="D14" s="3"/>
      <c r="E14" s="3"/>
      <c r="F14" s="3"/>
      <c r="G14" s="3"/>
    </row>
    <row r="15" spans="1:7" ht="18" x14ac:dyDescent="0.25">
      <c r="A15" s="7" t="s">
        <v>15</v>
      </c>
      <c r="B15" s="8">
        <f>B14</f>
        <v>318</v>
      </c>
      <c r="C15" s="3"/>
      <c r="D15" s="3"/>
      <c r="E15" s="3"/>
      <c r="F15" s="3"/>
      <c r="G15" s="3"/>
    </row>
    <row r="16" spans="1:7" ht="18.75" thickBot="1" x14ac:dyDescent="0.3">
      <c r="A16" s="4"/>
      <c r="B16" s="3"/>
      <c r="C16" s="3"/>
      <c r="D16" s="3"/>
      <c r="E16" s="3"/>
      <c r="F16" s="3"/>
      <c r="G16" s="3"/>
    </row>
    <row r="17" spans="1:8" ht="18.75" thickBot="1" x14ac:dyDescent="0.3">
      <c r="A17" s="4" t="s">
        <v>17</v>
      </c>
      <c r="B17" s="11">
        <v>10</v>
      </c>
      <c r="C17" s="3" t="s">
        <v>4</v>
      </c>
      <c r="D17" s="3"/>
      <c r="E17" s="3"/>
      <c r="F17" s="3"/>
      <c r="G17" s="3"/>
    </row>
    <row r="18" spans="1:8" ht="18" x14ac:dyDescent="0.25">
      <c r="A18" s="5" t="s">
        <v>20</v>
      </c>
      <c r="B18" s="15">
        <f>B17/B14</f>
        <v>3.1446540880503145E-2</v>
      </c>
      <c r="C18" s="9" t="s">
        <v>18</v>
      </c>
      <c r="D18" s="3" t="s">
        <v>21</v>
      </c>
      <c r="E18" s="16">
        <f>B18*60</f>
        <v>1.8867924528301887</v>
      </c>
      <c r="F18" s="3" t="s">
        <v>22</v>
      </c>
      <c r="G18" s="3"/>
    </row>
    <row r="19" spans="1:8" ht="18" x14ac:dyDescent="0.25">
      <c r="A19" s="4"/>
      <c r="B19" s="3"/>
      <c r="C19" s="3"/>
      <c r="D19" s="3"/>
      <c r="E19" s="3"/>
      <c r="F19" s="3"/>
      <c r="G19" s="3"/>
    </row>
    <row r="20" spans="1:8" ht="18.75" thickBot="1" x14ac:dyDescent="0.3">
      <c r="A20" s="4"/>
      <c r="B20" s="3"/>
      <c r="C20" s="3"/>
      <c r="D20" s="3"/>
      <c r="E20" s="3"/>
      <c r="F20" s="3"/>
      <c r="G20" s="3"/>
    </row>
    <row r="21" spans="1:8" ht="18.75" thickBot="1" x14ac:dyDescent="0.3">
      <c r="A21" s="4" t="s">
        <v>52</v>
      </c>
      <c r="B21" s="11">
        <v>0</v>
      </c>
      <c r="C21" s="3" t="s">
        <v>4</v>
      </c>
      <c r="D21" s="3"/>
      <c r="E21" s="3"/>
      <c r="F21" s="3"/>
      <c r="G21" s="3"/>
    </row>
    <row r="22" spans="1:8" ht="18.75" thickBot="1" x14ac:dyDescent="0.3">
      <c r="A22" s="4" t="s">
        <v>54</v>
      </c>
      <c r="B22" s="11">
        <v>2000</v>
      </c>
      <c r="C22" s="3" t="s">
        <v>46</v>
      </c>
      <c r="D22" s="3"/>
      <c r="E22" s="3"/>
      <c r="F22" s="3"/>
      <c r="G22" s="3"/>
    </row>
    <row r="23" spans="1:8" ht="18.75" thickBot="1" x14ac:dyDescent="0.3">
      <c r="A23" s="5" t="s">
        <v>33</v>
      </c>
      <c r="B23" s="23">
        <f>B22*(0.4/(B12*0.866))^0.29</f>
        <v>3117.0746590325748</v>
      </c>
      <c r="C23" s="6" t="s">
        <v>46</v>
      </c>
      <c r="D23" s="20" t="s">
        <v>53</v>
      </c>
      <c r="E23" s="20"/>
      <c r="F23" s="20"/>
      <c r="G23" s="20"/>
      <c r="H23" s="21"/>
    </row>
    <row r="24" spans="1:8" ht="18.75" thickBot="1" x14ac:dyDescent="0.3">
      <c r="A24" s="4" t="s">
        <v>45</v>
      </c>
      <c r="B24" s="11">
        <v>0.75</v>
      </c>
      <c r="C24" s="3"/>
      <c r="F24" s="22">
        <f>B12*0.866</f>
        <v>8.660000000000001E-2</v>
      </c>
      <c r="G24" s="22" t="s">
        <v>4</v>
      </c>
    </row>
    <row r="25" spans="1:8" ht="18" x14ac:dyDescent="0.25">
      <c r="A25" s="5" t="s">
        <v>49</v>
      </c>
      <c r="B25" s="19">
        <f>TRUNC((B7*B12*(B8-B21)/2*B23)/(60*B24))</f>
        <v>6926</v>
      </c>
      <c r="C25" s="6" t="s">
        <v>37</v>
      </c>
      <c r="D25" s="3"/>
      <c r="E25" s="3"/>
      <c r="F25" s="3"/>
      <c r="G25" s="3"/>
    </row>
    <row r="26" spans="1:8" ht="18" x14ac:dyDescent="0.25">
      <c r="A26" s="4"/>
      <c r="B26" s="3"/>
      <c r="C26" s="3"/>
      <c r="D26" s="3"/>
      <c r="E26" s="3"/>
      <c r="F26" s="3"/>
      <c r="G26" s="3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4097" r:id="rId4">
          <objectPr defaultSize="0" autoPict="0" r:id="rId5">
            <anchor moveWithCells="1">
              <from>
                <xdr:col>3</xdr:col>
                <xdr:colOff>57150</xdr:colOff>
                <xdr:row>5</xdr:row>
                <xdr:rowOff>133350</xdr:rowOff>
              </from>
              <to>
                <xdr:col>5</xdr:col>
                <xdr:colOff>142875</xdr:colOff>
                <xdr:row>8</xdr:row>
                <xdr:rowOff>200025</xdr:rowOff>
              </to>
            </anchor>
          </objectPr>
        </oleObject>
      </mc:Choice>
      <mc:Fallback>
        <oleObject progId="Equation.3" shapeId="4097" r:id="rId4"/>
      </mc:Fallback>
    </mc:AlternateContent>
    <mc:AlternateContent xmlns:mc="http://schemas.openxmlformats.org/markup-compatibility/2006">
      <mc:Choice Requires="x14">
        <oleObject progId="Equation.3" shapeId="4098" r:id="rId6">
          <objectPr defaultSize="0" autoPict="0" r:id="rId7">
            <anchor moveWithCells="1">
              <from>
                <xdr:col>3</xdr:col>
                <xdr:colOff>38100</xdr:colOff>
                <xdr:row>11</xdr:row>
                <xdr:rowOff>190500</xdr:rowOff>
              </from>
              <to>
                <xdr:col>5</xdr:col>
                <xdr:colOff>104775</xdr:colOff>
                <xdr:row>13</xdr:row>
                <xdr:rowOff>219075</xdr:rowOff>
              </to>
            </anchor>
          </objectPr>
        </oleObject>
      </mc:Choice>
      <mc:Fallback>
        <oleObject progId="Equation.3" shapeId="4098" r:id="rId6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FRAISAGE</vt:lpstr>
      <vt:lpstr>TOURNAGE_FINITION</vt:lpstr>
      <vt:lpstr>TOURNAGE_EBAUCHE</vt:lpstr>
      <vt:lpstr>PERCAGE</vt:lpstr>
      <vt:lpstr>Feuil3</vt:lpstr>
    </vt:vector>
  </TitlesOfParts>
  <Company>ENS/DGM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LEFUR</dc:creator>
  <cp:lastModifiedBy>Louis</cp:lastModifiedBy>
  <dcterms:created xsi:type="dcterms:W3CDTF">2002-11-10T09:54:30Z</dcterms:created>
  <dcterms:modified xsi:type="dcterms:W3CDTF">2017-01-31T11:11:46Z</dcterms:modified>
</cp:coreProperties>
</file>